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40" windowWidth="9120" windowHeight="3960"/>
  </bookViews>
  <sheets>
    <sheet name="A" sheetId="1" r:id="rId1"/>
  </sheets>
  <definedNames>
    <definedName name="_1__123Graph_AChart_1A" localSheetId="0" hidden="1">A!$B$73:$B$84</definedName>
    <definedName name="_2__123Graph_AChart_2A" localSheetId="0" hidden="1">A!$B$73:$B$84</definedName>
    <definedName name="_3__123Graph_BChart_1A" localSheetId="0" hidden="1">A!$C$73:$C$84</definedName>
    <definedName name="_4__123Graph_BChart_2A" localSheetId="0" hidden="1">A!$C$73:$C$84</definedName>
    <definedName name="_5__123Graph_CChart_1A" localSheetId="0" hidden="1">A!$D$73:$D$84</definedName>
    <definedName name="_6__123Graph_CChart_2A" localSheetId="0" hidden="1">A!$D$73:$D$80</definedName>
    <definedName name="_7__123Graph_DChart_1A" localSheetId="0" hidden="1">A!$E$73:$E$75</definedName>
    <definedName name="_8__123Graph_XChart_1A" localSheetId="0" hidden="1">A!$A$73:$A$84</definedName>
    <definedName name="_9__123Graph_XChart_2A" localSheetId="0" hidden="1">A!$A$73:$A$84</definedName>
    <definedName name="_1">A!$A$1:$F$51</definedName>
    <definedName name="_xlnm.Print_Area" localSheetId="0">A!$A$1:$F$71</definedName>
    <definedName name="_xlnm.Print_Titles" localSheetId="0">A!$1:$2</definedName>
  </definedNames>
  <calcPr calcId="145621" fullCalcOnLoad="1"/>
</workbook>
</file>

<file path=xl/calcChain.xml><?xml version="1.0" encoding="utf-8"?>
<calcChain xmlns="http://schemas.openxmlformats.org/spreadsheetml/2006/main">
  <c r="E20" i="1" l="1"/>
  <c r="E19" i="1"/>
  <c r="M80" i="1"/>
  <c r="M107" i="1"/>
  <c r="M97" i="1"/>
  <c r="N95" i="1"/>
  <c r="M95" i="1"/>
  <c r="N94" i="1"/>
  <c r="N93" i="1"/>
  <c r="M77" i="1"/>
  <c r="J74" i="1"/>
  <c r="N74" i="1"/>
  <c r="J73" i="1"/>
  <c r="N73" i="1"/>
  <c r="J75" i="1"/>
  <c r="N75" i="1"/>
  <c r="L78" i="1"/>
  <c r="L81" i="1"/>
  <c r="L85" i="1" s="1"/>
  <c r="L87" i="1" s="1"/>
  <c r="M75" i="1"/>
  <c r="M87" i="1"/>
  <c r="E5" i="1"/>
  <c r="C5" i="1"/>
  <c r="E22" i="1"/>
  <c r="K83" i="1"/>
  <c r="K84" i="1"/>
  <c r="J85" i="1"/>
  <c r="K85" i="1" s="1"/>
  <c r="K87" i="1" s="1"/>
  <c r="K76" i="1"/>
  <c r="E9" i="1"/>
  <c r="D7" i="1"/>
  <c r="I84" i="1"/>
  <c r="I85" i="1" s="1"/>
  <c r="I87" i="1" s="1"/>
  <c r="H85" i="1"/>
  <c r="H87" i="1" s="1"/>
  <c r="G85" i="1"/>
  <c r="G87" i="1" s="1"/>
  <c r="F85" i="1"/>
  <c r="F87" i="1" s="1"/>
  <c r="F5" i="1"/>
  <c r="C7" i="1"/>
  <c r="F7" i="1"/>
  <c r="C9" i="1"/>
  <c r="F9" i="1"/>
  <c r="B11" i="1"/>
  <c r="C11" i="1"/>
  <c r="D11" i="1"/>
  <c r="E11" i="1"/>
  <c r="E28" i="1"/>
  <c r="E29" i="1"/>
  <c r="D82" i="1"/>
  <c r="D85" i="1"/>
  <c r="D87" i="1" s="1"/>
  <c r="B85" i="1"/>
  <c r="C85" i="1"/>
  <c r="E85" i="1"/>
  <c r="E87" i="1" s="1"/>
  <c r="F11" i="1"/>
  <c r="J87" i="1" l="1"/>
</calcChain>
</file>

<file path=xl/sharedStrings.xml><?xml version="1.0" encoding="utf-8"?>
<sst xmlns="http://schemas.openxmlformats.org/spreadsheetml/2006/main" count="119" uniqueCount="69">
  <si>
    <t>INVESTMENT REPORT</t>
  </si>
  <si>
    <t xml:space="preserve"> </t>
  </si>
  <si>
    <t>Fund</t>
  </si>
  <si>
    <t>Cash/Checking</t>
  </si>
  <si>
    <t>Mimax/Milaf</t>
  </si>
  <si>
    <t>Totals</t>
  </si>
  <si>
    <t>General/Special Revenue</t>
  </si>
  <si>
    <t>Building &amp; Site</t>
  </si>
  <si>
    <t>Debt Funds</t>
  </si>
  <si>
    <t>Bank/Company</t>
  </si>
  <si>
    <t>Investment Type</t>
  </si>
  <si>
    <t>Amount</t>
  </si>
  <si>
    <t>Interest Rate</t>
  </si>
  <si>
    <t>Maturity Date</t>
  </si>
  <si>
    <t>General/Special Revenue:</t>
  </si>
  <si>
    <t>Milaf</t>
  </si>
  <si>
    <t>Pool</t>
  </si>
  <si>
    <t>Daily</t>
  </si>
  <si>
    <t>Mimax</t>
  </si>
  <si>
    <t>Daily*</t>
  </si>
  <si>
    <t>Building &amp; Site:</t>
  </si>
  <si>
    <t>Debt Funds:</t>
  </si>
  <si>
    <t>* Investments with MIMAX  must remain a minimum of 30 days before withdrawal</t>
  </si>
  <si>
    <t>94-95</t>
  </si>
  <si>
    <t>95-96</t>
  </si>
  <si>
    <t>96-97</t>
  </si>
  <si>
    <t>97-98</t>
  </si>
  <si>
    <t>May</t>
  </si>
  <si>
    <t>June</t>
  </si>
  <si>
    <t>July</t>
  </si>
  <si>
    <t>Average</t>
  </si>
  <si>
    <t>98-99</t>
  </si>
  <si>
    <t>99-00</t>
  </si>
  <si>
    <t>00-01</t>
  </si>
  <si>
    <t>Flex Repo</t>
  </si>
  <si>
    <t>Solomon</t>
  </si>
  <si>
    <t>01-02</t>
  </si>
  <si>
    <t>02-03</t>
  </si>
  <si>
    <t>Pool-All</t>
  </si>
  <si>
    <t>Cadre</t>
  </si>
  <si>
    <t>Ladder Portfolio</t>
  </si>
  <si>
    <t>Various</t>
  </si>
  <si>
    <t>2000 II</t>
  </si>
  <si>
    <t>2000 III</t>
  </si>
  <si>
    <t>2003 I</t>
  </si>
  <si>
    <t>03-04</t>
  </si>
  <si>
    <t>04-05</t>
  </si>
  <si>
    <t>2003 II</t>
  </si>
  <si>
    <t>Fifth/Third</t>
  </si>
  <si>
    <t>Pool-Series II</t>
  </si>
  <si>
    <t>Pool-Series III</t>
  </si>
  <si>
    <t>CD/Other</t>
  </si>
  <si>
    <t>05-06</t>
  </si>
  <si>
    <t>GENERAL FUND</t>
  </si>
  <si>
    <t>AVG RETURN - MONTHLY</t>
  </si>
  <si>
    <t>Treasury</t>
  </si>
  <si>
    <t>Portfolio</t>
  </si>
  <si>
    <t>06-07</t>
  </si>
  <si>
    <t>07-08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</si>
  <si>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</si>
  <si>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</si>
  <si>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</si>
  <si>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</si>
  <si>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</si>
  <si>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</si>
  <si>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</si>
  <si>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</si>
  <si>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</si>
  <si>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SAMPLE COMMUNITY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</si>
</sst>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7" x14ac:knownFonts="1">
    <font>
      <sz val="12"/>
      <name val="Arial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37" fontId="0" fillId="0" borderId="0"/>
    <xf numFmtId="9" fontId="1" fillId="0" borderId="0" applyFont="0" applyFill="0" applyBorder="0" applyAlignment="0" applyProtection="0"/>
  </cellStyleXfs>
  <cellXfs count="43">
    <xf numFmtId="37" fontId="0" fillId="0" borderId="0" xfId="0"/>
    <xf numFmtId="37" fontId="2" fillId="0" borderId="0" xfId="0" applyNumberFormat="1" applyFont="1" applyProtection="1"/>
    <xf numFmtId="37" fontId="2" fillId="0" borderId="0" xfId="0" applyNumberFormat="1" applyFont="1" applyAlignment="1" applyProtection="1">
      <alignment horizontal="center"/>
    </xf>
    <xf numFmtId="37" fontId="3" fillId="0" borderId="1" xfId="0" applyNumberFormat="1" applyFont="1" applyBorder="1" applyAlignment="1" applyProtection="1">
      <alignment horizontal="center"/>
    </xf>
    <xf numFmtId="37" fontId="3" fillId="0" borderId="2" xfId="0" applyNumberFormat="1" applyFont="1" applyBorder="1" applyAlignment="1" applyProtection="1">
      <alignment horizontal="center"/>
    </xf>
    <xf numFmtId="37" fontId="3" fillId="0" borderId="3" xfId="0" applyNumberFormat="1" applyFont="1" applyBorder="1" applyAlignment="1" applyProtection="1">
      <alignment horizontal="center"/>
    </xf>
    <xf numFmtId="37" fontId="2" fillId="0" borderId="4" xfId="0" applyNumberFormat="1" applyFont="1" applyBorder="1" applyProtection="1"/>
    <xf numFmtId="5" fontId="2" fillId="0" borderId="0" xfId="0" applyNumberFormat="1" applyFont="1" applyProtection="1"/>
    <xf numFmtId="5" fontId="2" fillId="0" borderId="5" xfId="0" applyNumberFormat="1" applyFont="1" applyBorder="1" applyProtection="1"/>
    <xf numFmtId="37" fontId="2" fillId="0" borderId="5" xfId="0" applyNumberFormat="1" applyFont="1" applyBorder="1" applyProtection="1"/>
    <xf numFmtId="37" fontId="3" fillId="0" borderId="5" xfId="0" applyNumberFormat="1" applyFont="1" applyBorder="1" applyProtection="1"/>
    <xf numFmtId="37" fontId="2" fillId="0" borderId="6" xfId="0" applyNumberFormat="1" applyFont="1" applyBorder="1" applyProtection="1"/>
    <xf numFmtId="5" fontId="2" fillId="0" borderId="7" xfId="0" applyNumberFormat="1" applyFont="1" applyBorder="1" applyProtection="1"/>
    <xf numFmtId="5" fontId="2" fillId="0" borderId="8" xfId="0" applyNumberFormat="1" applyFont="1" applyBorder="1" applyProtection="1"/>
    <xf numFmtId="37" fontId="3" fillId="0" borderId="1" xfId="0" applyNumberFormat="1" applyFont="1" applyBorder="1" applyProtection="1"/>
    <xf numFmtId="37" fontId="2" fillId="0" borderId="2" xfId="0" applyNumberFormat="1" applyFont="1" applyBorder="1" applyProtection="1"/>
    <xf numFmtId="37" fontId="4" fillId="0" borderId="4" xfId="0" applyNumberFormat="1" applyFont="1" applyBorder="1" applyProtection="1"/>
    <xf numFmtId="37" fontId="3" fillId="0" borderId="0" xfId="0" applyNumberFormat="1" applyFont="1" applyAlignment="1" applyProtection="1">
      <alignment horizontal="center"/>
    </xf>
    <xf numFmtId="37" fontId="3" fillId="0" borderId="5" xfId="0" applyNumberFormat="1" applyFont="1" applyBorder="1" applyAlignment="1" applyProtection="1">
      <alignment horizontal="center"/>
    </xf>
    <xf numFmtId="10" fontId="2" fillId="0" borderId="0" xfId="0" applyNumberFormat="1" applyFont="1" applyProtection="1"/>
    <xf numFmtId="37" fontId="2" fillId="0" borderId="5" xfId="0" applyNumberFormat="1" applyFont="1" applyBorder="1" applyAlignment="1" applyProtection="1">
      <alignment horizontal="right"/>
    </xf>
    <xf numFmtId="37" fontId="5" fillId="0" borderId="6" xfId="0" applyNumberFormat="1" applyFont="1" applyBorder="1" applyProtection="1"/>
    <xf numFmtId="37" fontId="2" fillId="0" borderId="7" xfId="0" applyNumberFormat="1" applyFont="1" applyBorder="1" applyProtection="1"/>
    <xf numFmtId="10" fontId="2" fillId="0" borderId="7" xfId="0" applyNumberFormat="1" applyFont="1" applyBorder="1" applyProtection="1"/>
    <xf numFmtId="37" fontId="2" fillId="0" borderId="8" xfId="0" applyNumberFormat="1" applyFont="1" applyBorder="1" applyProtection="1"/>
    <xf numFmtId="37" fontId="5" fillId="0" borderId="0" xfId="0" applyNumberFormat="1" applyFont="1" applyProtection="1"/>
    <xf numFmtId="37" fontId="4" fillId="0" borderId="0" xfId="0" applyNumberFormat="1" applyFont="1" applyProtection="1"/>
    <xf numFmtId="37" fontId="2" fillId="0" borderId="0" xfId="0" applyFont="1"/>
    <xf numFmtId="5" fontId="2" fillId="0" borderId="9" xfId="0" applyNumberFormat="1" applyFont="1" applyBorder="1" applyProtection="1"/>
    <xf numFmtId="37" fontId="2" fillId="0" borderId="9" xfId="0" applyNumberFormat="1" applyFont="1" applyBorder="1" applyProtection="1"/>
    <xf numFmtId="37" fontId="3" fillId="0" borderId="0" xfId="0" quotePrefix="1" applyNumberFormat="1" applyFont="1" applyAlignment="1" applyProtection="1">
      <alignment horizontal="center"/>
    </xf>
    <xf numFmtId="37" fontId="2" fillId="0" borderId="0" xfId="0" applyNumberFormat="1" applyFont="1" applyFill="1" applyProtection="1"/>
    <xf numFmtId="5" fontId="2" fillId="0" borderId="0" xfId="0" applyNumberFormat="1" applyFont="1" applyBorder="1" applyProtection="1"/>
    <xf numFmtId="37" fontId="2" fillId="0" borderId="0" xfId="0" applyNumberFormat="1" applyFont="1" applyBorder="1" applyProtection="1"/>
    <xf numFmtId="37" fontId="3" fillId="0" borderId="0" xfId="0" applyNumberFormat="1" applyFont="1" applyBorder="1" applyProtection="1"/>
    <xf numFmtId="5" fontId="2" fillId="0" borderId="0" xfId="0" applyNumberFormat="1" applyFont="1" applyFill="1" applyBorder="1" applyProtection="1"/>
    <xf numFmtId="37" fontId="2" fillId="0" borderId="5" xfId="0" quotePrefix="1" applyNumberFormat="1" applyFont="1" applyBorder="1" applyAlignment="1" applyProtection="1">
      <alignment horizontal="right"/>
    </xf>
    <xf numFmtId="37" fontId="0" fillId="0" borderId="0" xfId="0" applyBorder="1"/>
    <xf numFmtId="10" fontId="2" fillId="0" borderId="0" xfId="0" applyNumberFormat="1" applyFont="1" applyBorder="1" applyProtection="1"/>
    <xf numFmtId="37" fontId="0" fillId="0" borderId="0" xfId="0" applyAlignment="1">
      <alignment horizontal="center"/>
    </xf>
    <xf numFmtId="10" fontId="2" fillId="0" borderId="0" xfId="1" applyNumberFormat="1" applyFont="1" applyBorder="1" applyProtection="1"/>
    <xf numFmtId="10" fontId="0" fillId="0" borderId="0" xfId="1" applyNumberFormat="1" applyFont="1" applyBorder="1"/>
    <xf numFmtId="10" fontId="2" fillId="0" borderId="0" xfId="1" applyNumberFormat="1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Cash Balances    General Fund</a:t>
            </a:r>
          </a:p>
        </c:rich>
      </c:tx>
      <c:layout>
        <c:manualLayout>
          <c:xMode val="edge"/>
          <c:yMode val="edge"/>
          <c:x val="0.37727804924705954"/>
          <c:y val="2.964959568733153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8960436093704048E-2"/>
          <c:y val="0.16172506738544473"/>
          <c:w val="0.8199365495383566"/>
          <c:h val="0.73045822102425872"/>
        </c:manualLayout>
      </c:layout>
      <c:barChart>
        <c:barDir val="col"/>
        <c:grouping val="clustered"/>
        <c:varyColors val="0"/>
        <c:ser>
          <c:idx val="6"/>
          <c:order val="0"/>
          <c:tx>
            <c:v>00-01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A!$A$73:$A$84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A!$H$73:$H$84</c:f>
              <c:numCache>
                <c:formatCode>#,##0_);\(#,##0\)</c:formatCode>
                <c:ptCount val="12"/>
                <c:pt idx="0">
                  <c:v>1905907</c:v>
                </c:pt>
                <c:pt idx="1">
                  <c:v>4131630</c:v>
                </c:pt>
                <c:pt idx="2">
                  <c:v>2987837</c:v>
                </c:pt>
                <c:pt idx="3">
                  <c:v>4845509</c:v>
                </c:pt>
                <c:pt idx="4">
                  <c:v>4139215</c:v>
                </c:pt>
                <c:pt idx="5">
                  <c:v>2610820</c:v>
                </c:pt>
                <c:pt idx="6">
                  <c:v>2356874</c:v>
                </c:pt>
                <c:pt idx="7">
                  <c:v>2983395</c:v>
                </c:pt>
                <c:pt idx="8">
                  <c:v>3332468</c:v>
                </c:pt>
                <c:pt idx="9">
                  <c:v>3529417</c:v>
                </c:pt>
                <c:pt idx="10">
                  <c:v>3733682</c:v>
                </c:pt>
                <c:pt idx="11">
                  <c:v>2126602</c:v>
                </c:pt>
              </c:numCache>
            </c:numRef>
          </c:val>
        </c:ser>
        <c:ser>
          <c:idx val="0"/>
          <c:order val="1"/>
          <c:tx>
            <c:v>'01-02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A!$A$73:$A$84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A!$I$73:$I$84</c:f>
              <c:numCache>
                <c:formatCode>#,##0_);\(#,##0\)</c:formatCode>
                <c:ptCount val="12"/>
                <c:pt idx="0">
                  <c:v>3072960</c:v>
                </c:pt>
                <c:pt idx="1">
                  <c:v>5042156</c:v>
                </c:pt>
                <c:pt idx="2">
                  <c:v>6133855</c:v>
                </c:pt>
                <c:pt idx="3">
                  <c:v>5641536</c:v>
                </c:pt>
                <c:pt idx="4">
                  <c:v>3624193</c:v>
                </c:pt>
                <c:pt idx="5">
                  <c:v>3419682</c:v>
                </c:pt>
                <c:pt idx="6">
                  <c:v>4165245</c:v>
                </c:pt>
                <c:pt idx="7">
                  <c:v>4501304</c:v>
                </c:pt>
                <c:pt idx="8">
                  <c:v>3715549</c:v>
                </c:pt>
                <c:pt idx="9">
                  <c:v>4132554</c:v>
                </c:pt>
                <c:pt idx="10">
                  <c:v>3807757</c:v>
                </c:pt>
                <c:pt idx="11">
                  <c:v>4317934</c:v>
                </c:pt>
              </c:numCache>
            </c:numRef>
          </c:val>
        </c:ser>
        <c:ser>
          <c:idx val="1"/>
          <c:order val="2"/>
          <c:tx>
            <c:v>'02-03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A!$A$73:$A$84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A!$J$73:$J$84</c:f>
              <c:numCache>
                <c:formatCode>#,##0_);\(#,##0\)</c:formatCode>
                <c:ptCount val="12"/>
                <c:pt idx="0">
                  <c:v>3612395</c:v>
                </c:pt>
                <c:pt idx="1">
                  <c:v>4305825</c:v>
                </c:pt>
                <c:pt idx="2">
                  <c:v>2796085</c:v>
                </c:pt>
                <c:pt idx="3">
                  <c:v>5893019</c:v>
                </c:pt>
                <c:pt idx="4">
                  <c:v>3777692</c:v>
                </c:pt>
                <c:pt idx="5">
                  <c:v>3502007</c:v>
                </c:pt>
                <c:pt idx="6">
                  <c:v>2356845</c:v>
                </c:pt>
                <c:pt idx="7">
                  <c:v>2093378</c:v>
                </c:pt>
                <c:pt idx="8">
                  <c:v>2251487</c:v>
                </c:pt>
                <c:pt idx="9">
                  <c:v>2433054</c:v>
                </c:pt>
                <c:pt idx="10">
                  <c:v>2935624</c:v>
                </c:pt>
                <c:pt idx="11">
                  <c:v>2722635</c:v>
                </c:pt>
              </c:numCache>
            </c:numRef>
          </c:val>
        </c:ser>
        <c:ser>
          <c:idx val="2"/>
          <c:order val="3"/>
          <c:tx>
            <c:v>'03-04</c:v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A!$A$73:$A$84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A!$K$73:$K$84</c:f>
              <c:numCache>
                <c:formatCode>#,##0_);\(#,##0\)</c:formatCode>
                <c:ptCount val="12"/>
                <c:pt idx="0">
                  <c:v>3874520</c:v>
                </c:pt>
                <c:pt idx="1">
                  <c:v>5787411</c:v>
                </c:pt>
                <c:pt idx="2">
                  <c:v>6308630</c:v>
                </c:pt>
                <c:pt idx="3">
                  <c:v>5725864</c:v>
                </c:pt>
                <c:pt idx="4">
                  <c:v>4370650</c:v>
                </c:pt>
                <c:pt idx="5">
                  <c:v>4791457</c:v>
                </c:pt>
                <c:pt idx="6">
                  <c:v>4286845</c:v>
                </c:pt>
                <c:pt idx="7">
                  <c:v>4892044</c:v>
                </c:pt>
                <c:pt idx="8">
                  <c:v>4023023</c:v>
                </c:pt>
                <c:pt idx="9">
                  <c:v>3296868</c:v>
                </c:pt>
                <c:pt idx="10">
                  <c:v>3935624</c:v>
                </c:pt>
                <c:pt idx="11">
                  <c:v>3722635</c:v>
                </c:pt>
              </c:numCache>
            </c:numRef>
          </c:val>
        </c:ser>
        <c:ser>
          <c:idx val="3"/>
          <c:order val="4"/>
          <c:tx>
            <c:v>'04-05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A!$A$73:$A$84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A!$L$73:$L$84</c:f>
              <c:numCache>
                <c:formatCode>#,##0_);\(#,##0\)</c:formatCode>
                <c:ptCount val="12"/>
                <c:pt idx="0">
                  <c:v>3215471</c:v>
                </c:pt>
                <c:pt idx="1">
                  <c:v>5184578</c:v>
                </c:pt>
                <c:pt idx="2">
                  <c:v>5328839</c:v>
                </c:pt>
                <c:pt idx="3">
                  <c:v>5179435</c:v>
                </c:pt>
                <c:pt idx="4">
                  <c:v>3645822</c:v>
                </c:pt>
                <c:pt idx="5">
                  <c:v>4152333</c:v>
                </c:pt>
                <c:pt idx="6">
                  <c:v>4258367</c:v>
                </c:pt>
                <c:pt idx="7">
                  <c:v>4817490</c:v>
                </c:pt>
                <c:pt idx="8">
                  <c:v>3254668</c:v>
                </c:pt>
                <c:pt idx="9">
                  <c:v>4360769</c:v>
                </c:pt>
                <c:pt idx="10">
                  <c:v>4821406</c:v>
                </c:pt>
                <c:pt idx="11">
                  <c:v>3200335</c:v>
                </c:pt>
              </c:numCache>
            </c:numRef>
          </c:val>
        </c:ser>
        <c:ser>
          <c:idx val="4"/>
          <c:order val="5"/>
          <c:tx>
            <c:v>'05-06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A!$A$73:$A$84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A!$M$73:$M$80</c:f>
              <c:numCache>
                <c:formatCode>#,##0_);\(#,##0\)</c:formatCode>
                <c:ptCount val="8"/>
                <c:pt idx="0">
                  <c:v>3633163</c:v>
                </c:pt>
                <c:pt idx="1">
                  <c:v>5102033</c:v>
                </c:pt>
                <c:pt idx="2">
                  <c:v>4301010</c:v>
                </c:pt>
                <c:pt idx="3">
                  <c:v>6499749</c:v>
                </c:pt>
                <c:pt idx="4">
                  <c:v>6178189</c:v>
                </c:pt>
                <c:pt idx="5">
                  <c:v>6499934</c:v>
                </c:pt>
                <c:pt idx="6">
                  <c:v>5354548</c:v>
                </c:pt>
                <c:pt idx="7">
                  <c:v>5906672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87264"/>
        <c:axId val="120537472"/>
      </c:barChart>
      <c:catAx>
        <c:axId val="104987264"/>
        <c:scaling>
          <c:orientation val="minMax"/>
        </c:scaling>
        <c:delete val="0"/>
        <c:axPos val="b"/>
        <c:numFmt formatCode="#,##0_);\(#,##0\)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37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53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872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783595378551954"/>
          <c:y val="0.36657681940700809"/>
          <c:w val="5.5734303308549449E-2"/>
          <c:h val="0.37735849056603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90 Day Treasury vs SLCS GF Portfolio Yield 2005-06</a:t>
            </a:r>
          </a:p>
        </c:rich>
      </c:tx>
      <c:layout>
        <c:manualLayout>
          <c:xMode val="edge"/>
          <c:yMode val="edge"/>
          <c:x val="0.33333366982973278"/>
          <c:y val="3.24189526184538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376139715356776E-2"/>
          <c:y val="0.1396508728179551"/>
          <c:w val="0.82799231686564845"/>
          <c:h val="0.770573566084788"/>
        </c:manualLayout>
      </c:layout>
      <c:lineChart>
        <c:grouping val="standard"/>
        <c:varyColors val="0"/>
        <c:ser>
          <c:idx val="0"/>
          <c:order val="0"/>
          <c:tx>
            <c:strRef>
              <c:f>A!$B$91</c:f>
              <c:strCache>
                <c:ptCount val="1"/>
                <c:pt idx="0">
                  <c:v>Treasury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strRef>
              <c:f>A!$A$93:$A$104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A!$B$93:$B$104</c:f>
              <c:numCache>
                <c:formatCode>0.00%</c:formatCode>
                <c:ptCount val="12"/>
                <c:pt idx="0">
                  <c:v>3.2199999999999999E-2</c:v>
                </c:pt>
                <c:pt idx="1">
                  <c:v>3.44E-2</c:v>
                </c:pt>
                <c:pt idx="2">
                  <c:v>3.4200000000000001E-2</c:v>
                </c:pt>
                <c:pt idx="3">
                  <c:v>3.7100000000000001E-2</c:v>
                </c:pt>
                <c:pt idx="4">
                  <c:v>3.8800000000000001E-2</c:v>
                </c:pt>
                <c:pt idx="5">
                  <c:v>3.8899999999999997E-2</c:v>
                </c:pt>
                <c:pt idx="6">
                  <c:v>4.24E-2</c:v>
                </c:pt>
                <c:pt idx="7">
                  <c:v>4.4299999999999999E-2</c:v>
                </c:pt>
              </c:numCache>
            </c:numRef>
          </c:val>
          <c:smooth val="0"/>
        </c:ser>
        <c:ser>
          <c:idx val="1"/>
          <c:order val="1"/>
          <c:tx>
            <c:v>SLCS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A!$A$93:$A$104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A!$C$93:$C$104</c:f>
              <c:numCache>
                <c:formatCode>0.00%</c:formatCode>
                <c:ptCount val="12"/>
                <c:pt idx="0">
                  <c:v>2.8799999999999999E-2</c:v>
                </c:pt>
                <c:pt idx="1">
                  <c:v>3.2300000000000002E-2</c:v>
                </c:pt>
                <c:pt idx="2">
                  <c:v>3.4599999999999999E-2</c:v>
                </c:pt>
                <c:pt idx="3">
                  <c:v>3.5799999999999998E-2</c:v>
                </c:pt>
                <c:pt idx="4">
                  <c:v>3.78E-2</c:v>
                </c:pt>
                <c:pt idx="5">
                  <c:v>3.9899999999999998E-2</c:v>
                </c:pt>
                <c:pt idx="6">
                  <c:v>4.1399999999999999E-2</c:v>
                </c:pt>
                <c:pt idx="7">
                  <c:v>4.2599999999999999E-2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75104"/>
        <c:axId val="120576640"/>
      </c:lineChart>
      <c:catAx>
        <c:axId val="120575104"/>
        <c:scaling>
          <c:orientation val="minMax"/>
        </c:scaling>
        <c:delete val="0"/>
        <c:axPos val="b"/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7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576640"/>
        <c:scaling>
          <c:orientation val="minMax"/>
          <c:min val="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751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81205554433901"/>
          <c:y val="0.47630922693266831"/>
          <c:w val="8.4401821567175905E-2"/>
          <c:h val="9.72568578553616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31</xdr:row>
      <xdr:rowOff>171450</xdr:rowOff>
    </xdr:from>
    <xdr:to>
      <xdr:col>5</xdr:col>
      <xdr:colOff>1390650</xdr:colOff>
      <xdr:row>49</xdr:row>
      <xdr:rowOff>104775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66675</xdr:colOff>
      <xdr:row>50</xdr:row>
      <xdr:rowOff>161925</xdr:rowOff>
    </xdr:from>
    <xdr:to>
      <xdr:col>5</xdr:col>
      <xdr:colOff>1333500</xdr:colOff>
      <xdr:row>70</xdr:row>
      <xdr:rowOff>161925</xdr:rowOff>
    </xdr:to>
    <xdr:graphicFrame macro="">
      <xdr:nvGraphicFramePr>
        <xdr:cNvPr id="10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07"/>
  <sheetViews>
    <sheetView tabSelected="1" defaultGridColor="0" topLeftCell="A31" colorId="22" zoomScaleNormal="100" workbookViewId="0">
      <selection activeCell="A3" sqref="A3:IV3"/>
    </sheetView>
  </sheetViews>
  <sheetFormatPr defaultColWidth="12.6640625" defaultRowHeight="15" x14ac:dyDescent="0.2"/>
  <cols>
    <col min="1" max="1" width="22.77734375" customWidth="1"/>
    <col min="2" max="2" width="15.77734375" customWidth="1"/>
    <col min="3" max="3" width="19.109375" customWidth="1"/>
    <col min="4" max="6" width="15.77734375" customWidth="1"/>
  </cols>
  <sheetData>
    <row r="1" spans="1:6" ht="15.95" customHeight="1" x14ac:dyDescent="0.2">
      <c r="A1" s="1"/>
      <c r="B1" s="1"/>
      <c r="C1" s="2" t="s">
        <v>68</v>
      </c>
      <c r="D1" s="1"/>
      <c r="E1" s="1"/>
      <c r="F1" s="1"/>
    </row>
    <row r="2" spans="1:6" ht="15.95" customHeight="1" x14ac:dyDescent="0.2">
      <c r="A2" s="1"/>
      <c r="B2" s="1"/>
      <c r="C2" s="2" t="s">
        <v>0</v>
      </c>
      <c r="D2" s="1"/>
      <c r="E2" s="1"/>
      <c r="F2" s="1"/>
    </row>
    <row r="3" spans="1:6" ht="15.95" customHeight="1" x14ac:dyDescent="0.2">
      <c r="A3" s="1"/>
      <c r="B3" s="1"/>
      <c r="C3" s="1"/>
      <c r="D3" s="1"/>
      <c r="E3" s="1"/>
      <c r="F3" s="1"/>
    </row>
    <row r="4" spans="1:6" ht="15.95" customHeight="1" x14ac:dyDescent="0.2">
      <c r="A4" s="3" t="s">
        <v>2</v>
      </c>
      <c r="B4" s="4" t="s">
        <v>3</v>
      </c>
      <c r="C4" s="4" t="s">
        <v>4</v>
      </c>
      <c r="D4" s="4" t="s">
        <v>34</v>
      </c>
      <c r="E4" s="4" t="s">
        <v>51</v>
      </c>
      <c r="F4" s="5" t="s">
        <v>5</v>
      </c>
    </row>
    <row r="5" spans="1:6" ht="15.95" customHeight="1" x14ac:dyDescent="0.2">
      <c r="A5" s="6" t="s">
        <v>6</v>
      </c>
      <c r="B5" s="35">
        <v>1087375</v>
      </c>
      <c r="C5" s="33">
        <f>+D16+D15</f>
        <v>4819297</v>
      </c>
      <c r="D5" s="32">
        <v>0</v>
      </c>
      <c r="E5" s="32">
        <f>+D17</f>
        <v>0</v>
      </c>
      <c r="F5" s="8">
        <f>SUM(B5:E5)</f>
        <v>5906672</v>
      </c>
    </row>
    <row r="6" spans="1:6" ht="15.95" customHeight="1" x14ac:dyDescent="0.2">
      <c r="A6" s="6"/>
      <c r="B6" s="33"/>
      <c r="C6" s="33"/>
      <c r="D6" s="33"/>
      <c r="E6" s="33"/>
      <c r="F6" s="9"/>
    </row>
    <row r="7" spans="1:6" ht="15.95" customHeight="1" x14ac:dyDescent="0.2">
      <c r="A7" s="6" t="s">
        <v>7</v>
      </c>
      <c r="B7" s="33">
        <v>0</v>
      </c>
      <c r="C7" s="33">
        <f>D19+D20</f>
        <v>613596</v>
      </c>
      <c r="D7" s="33">
        <f>SUM(D21:D23)</f>
        <v>14121439</v>
      </c>
      <c r="E7" s="33">
        <v>0</v>
      </c>
      <c r="F7" s="9">
        <f>SUM(B7:E7)</f>
        <v>14735035</v>
      </c>
    </row>
    <row r="8" spans="1:6" ht="15.95" customHeight="1" x14ac:dyDescent="0.2">
      <c r="A8" s="6"/>
      <c r="B8" s="33"/>
      <c r="C8" s="33"/>
      <c r="D8" s="33"/>
      <c r="E8" s="33"/>
      <c r="F8" s="9"/>
    </row>
    <row r="9" spans="1:6" ht="15.95" customHeight="1" x14ac:dyDescent="0.2">
      <c r="A9" s="6" t="s">
        <v>8</v>
      </c>
      <c r="B9" s="34">
        <v>0</v>
      </c>
      <c r="C9" s="34">
        <f>D28+D29</f>
        <v>12787453</v>
      </c>
      <c r="D9" s="34">
        <v>0</v>
      </c>
      <c r="E9" s="34">
        <f>+D30</f>
        <v>0</v>
      </c>
      <c r="F9" s="10">
        <f>SUM(B9:E9)</f>
        <v>12787453</v>
      </c>
    </row>
    <row r="10" spans="1:6" ht="15.95" customHeight="1" x14ac:dyDescent="0.2">
      <c r="A10" s="6"/>
      <c r="B10" s="33"/>
      <c r="C10" s="33"/>
      <c r="D10" s="33"/>
      <c r="E10" s="33"/>
      <c r="F10" s="9"/>
    </row>
    <row r="11" spans="1:6" ht="15.95" customHeight="1" x14ac:dyDescent="0.2">
      <c r="A11" s="11" t="s">
        <v>5</v>
      </c>
      <c r="B11" s="12">
        <f>SUM(B5:B9)</f>
        <v>1087375</v>
      </c>
      <c r="C11" s="12">
        <f>SUM(C5:C9)</f>
        <v>18220346</v>
      </c>
      <c r="D11" s="12">
        <f>SUM(D5:D9)</f>
        <v>14121439</v>
      </c>
      <c r="E11" s="12">
        <f>SUM(E5:E9)</f>
        <v>0</v>
      </c>
      <c r="F11" s="13">
        <f>SUM(B11:E11)</f>
        <v>33429160</v>
      </c>
    </row>
    <row r="12" spans="1:6" ht="15.95" customHeight="1" x14ac:dyDescent="0.2">
      <c r="A12" s="1"/>
      <c r="B12" s="1"/>
      <c r="C12" s="1"/>
      <c r="D12" s="1"/>
      <c r="E12" s="1"/>
      <c r="F12" s="1"/>
    </row>
    <row r="13" spans="1:6" ht="15.95" customHeight="1" x14ac:dyDescent="0.2">
      <c r="A13" s="14" t="s">
        <v>9</v>
      </c>
      <c r="B13" s="15"/>
      <c r="C13" s="4" t="s">
        <v>10</v>
      </c>
      <c r="D13" s="4" t="s">
        <v>11</v>
      </c>
      <c r="E13" s="4" t="s">
        <v>12</v>
      </c>
      <c r="F13" s="5" t="s">
        <v>13</v>
      </c>
    </row>
    <row r="14" spans="1:6" ht="15.95" customHeight="1" x14ac:dyDescent="0.2">
      <c r="A14" s="16" t="s">
        <v>14</v>
      </c>
      <c r="B14" s="1"/>
      <c r="C14" s="17"/>
      <c r="D14" s="17"/>
      <c r="E14" s="17"/>
      <c r="F14" s="18"/>
    </row>
    <row r="15" spans="1:6" ht="15.95" customHeight="1" x14ac:dyDescent="0.2">
      <c r="A15" s="6" t="s">
        <v>15</v>
      </c>
      <c r="B15" s="1"/>
      <c r="C15" s="2" t="s">
        <v>16</v>
      </c>
      <c r="D15" s="31">
        <v>834</v>
      </c>
      <c r="E15" s="19">
        <v>4.02E-2</v>
      </c>
      <c r="F15" s="20" t="s">
        <v>17</v>
      </c>
    </row>
    <row r="16" spans="1:6" ht="15.95" customHeight="1" x14ac:dyDescent="0.2">
      <c r="A16" s="6" t="s">
        <v>18</v>
      </c>
      <c r="B16" s="1"/>
      <c r="C16" s="2" t="s">
        <v>16</v>
      </c>
      <c r="D16" s="31">
        <v>4818463</v>
      </c>
      <c r="E16" s="19">
        <v>4.2599999999999999E-2</v>
      </c>
      <c r="F16" s="20" t="s">
        <v>19</v>
      </c>
    </row>
    <row r="17" spans="1:6" ht="15.95" customHeight="1" x14ac:dyDescent="0.2">
      <c r="A17" s="6"/>
      <c r="B17" s="1"/>
      <c r="C17" s="2"/>
      <c r="D17" s="31"/>
      <c r="E17" s="19"/>
      <c r="F17" s="36"/>
    </row>
    <row r="18" spans="1:6" ht="15.95" customHeight="1" x14ac:dyDescent="0.2">
      <c r="A18" s="16" t="s">
        <v>20</v>
      </c>
      <c r="B18" s="1"/>
      <c r="C18" s="2"/>
      <c r="D18" s="31"/>
      <c r="E18" s="19"/>
      <c r="F18" s="9"/>
    </row>
    <row r="19" spans="1:6" ht="15.95" customHeight="1" x14ac:dyDescent="0.2">
      <c r="A19" s="6" t="s">
        <v>15</v>
      </c>
      <c r="B19" s="1"/>
      <c r="C19" s="2" t="s">
        <v>38</v>
      </c>
      <c r="D19" s="31">
        <v>95864</v>
      </c>
      <c r="E19" s="19">
        <f>+E16</f>
        <v>4.2599999999999999E-2</v>
      </c>
      <c r="F19" s="20" t="s">
        <v>17</v>
      </c>
    </row>
    <row r="20" spans="1:6" ht="15.95" customHeight="1" x14ac:dyDescent="0.2">
      <c r="A20" s="6" t="s">
        <v>18</v>
      </c>
      <c r="B20" s="1" t="s">
        <v>42</v>
      </c>
      <c r="C20" s="2" t="s">
        <v>49</v>
      </c>
      <c r="D20" s="31">
        <v>517732</v>
      </c>
      <c r="E20" s="19">
        <f>+E16</f>
        <v>4.2599999999999999E-2</v>
      </c>
      <c r="F20" s="20" t="s">
        <v>19</v>
      </c>
    </row>
    <row r="21" spans="1:6" ht="15.95" customHeight="1" x14ac:dyDescent="0.2">
      <c r="A21" s="6" t="s">
        <v>35</v>
      </c>
      <c r="B21" s="1" t="s">
        <v>43</v>
      </c>
      <c r="C21" s="2" t="s">
        <v>50</v>
      </c>
      <c r="D21" s="31">
        <v>44415</v>
      </c>
      <c r="E21" s="19">
        <v>4.02E-2</v>
      </c>
      <c r="F21" s="20" t="s">
        <v>17</v>
      </c>
    </row>
    <row r="22" spans="1:6" ht="15.95" customHeight="1" x14ac:dyDescent="0.2">
      <c r="A22" s="6" t="s">
        <v>39</v>
      </c>
      <c r="B22" s="1" t="s">
        <v>44</v>
      </c>
      <c r="C22" s="2" t="s">
        <v>16</v>
      </c>
      <c r="D22" s="31">
        <v>7622015</v>
      </c>
      <c r="E22" s="19">
        <f>+E16</f>
        <v>4.2599999999999999E-2</v>
      </c>
      <c r="F22" s="20" t="s">
        <v>17</v>
      </c>
    </row>
    <row r="23" spans="1:6" ht="15.95" customHeight="1" x14ac:dyDescent="0.2">
      <c r="A23" s="6" t="s">
        <v>39</v>
      </c>
      <c r="B23" s="1" t="s">
        <v>44</v>
      </c>
      <c r="C23" s="2" t="s">
        <v>40</v>
      </c>
      <c r="D23" s="31">
        <v>6455009</v>
      </c>
      <c r="E23" s="19">
        <v>2.0379999999999999E-2</v>
      </c>
      <c r="F23" s="20" t="s">
        <v>41</v>
      </c>
    </row>
    <row r="24" spans="1:6" ht="15.95" customHeight="1" x14ac:dyDescent="0.2">
      <c r="A24" s="6" t="s">
        <v>48</v>
      </c>
      <c r="B24" s="1" t="s">
        <v>47</v>
      </c>
      <c r="C24" s="2" t="s">
        <v>16</v>
      </c>
      <c r="D24" s="31">
        <v>277353</v>
      </c>
      <c r="E24" s="19">
        <v>4.2500000000000003E-2</v>
      </c>
      <c r="F24" s="20" t="s">
        <v>17</v>
      </c>
    </row>
    <row r="25" spans="1:6" ht="15.95" customHeight="1" x14ac:dyDescent="0.2">
      <c r="A25" s="6" t="s">
        <v>48</v>
      </c>
      <c r="B25" s="1" t="s">
        <v>47</v>
      </c>
      <c r="C25" s="2" t="s">
        <v>40</v>
      </c>
      <c r="D25" s="31">
        <v>38457641</v>
      </c>
      <c r="E25" s="19">
        <v>2.64E-2</v>
      </c>
      <c r="F25" s="20" t="s">
        <v>41</v>
      </c>
    </row>
    <row r="26" spans="1:6" ht="15.95" customHeight="1" x14ac:dyDescent="0.2">
      <c r="A26" s="6"/>
      <c r="B26" s="1"/>
      <c r="C26" s="1"/>
      <c r="D26" s="31"/>
      <c r="E26" s="1"/>
      <c r="F26" s="9"/>
    </row>
    <row r="27" spans="1:6" ht="15.95" customHeight="1" x14ac:dyDescent="0.2">
      <c r="A27" s="16" t="s">
        <v>21</v>
      </c>
      <c r="B27" s="1"/>
      <c r="C27" s="1"/>
      <c r="D27" s="31"/>
      <c r="E27" s="19"/>
      <c r="F27" s="9"/>
    </row>
    <row r="28" spans="1:6" ht="15.95" customHeight="1" x14ac:dyDescent="0.2">
      <c r="A28" s="6" t="s">
        <v>15</v>
      </c>
      <c r="B28" s="1"/>
      <c r="C28" s="2" t="s">
        <v>16</v>
      </c>
      <c r="D28" s="31">
        <v>732506</v>
      </c>
      <c r="E28" s="19">
        <f>E15</f>
        <v>4.02E-2</v>
      </c>
      <c r="F28" s="20" t="s">
        <v>17</v>
      </c>
    </row>
    <row r="29" spans="1:6" ht="15.95" customHeight="1" x14ac:dyDescent="0.2">
      <c r="A29" s="6" t="s">
        <v>18</v>
      </c>
      <c r="B29" s="1"/>
      <c r="C29" s="2" t="s">
        <v>16</v>
      </c>
      <c r="D29" s="31">
        <v>12054947</v>
      </c>
      <c r="E29" s="19">
        <f>E16</f>
        <v>4.2599999999999999E-2</v>
      </c>
      <c r="F29" s="20" t="s">
        <v>19</v>
      </c>
    </row>
    <row r="30" spans="1:6" ht="15.95" customHeight="1" x14ac:dyDescent="0.2">
      <c r="A30" s="6"/>
      <c r="B30" s="1"/>
      <c r="C30" s="2"/>
      <c r="D30" s="1"/>
      <c r="E30" s="19"/>
      <c r="F30" s="20"/>
    </row>
    <row r="31" spans="1:6" ht="15.95" customHeight="1" x14ac:dyDescent="0.2">
      <c r="A31" s="21" t="s">
        <v>22</v>
      </c>
      <c r="B31" s="22"/>
      <c r="C31" s="22"/>
      <c r="D31" s="23"/>
      <c r="E31" s="22"/>
      <c r="F31" s="24"/>
    </row>
    <row r="32" spans="1:6" ht="15.95" customHeight="1" x14ac:dyDescent="0.2">
      <c r="A32" s="25"/>
      <c r="B32" s="1"/>
      <c r="C32" s="1"/>
      <c r="D32" s="19"/>
      <c r="E32" s="1"/>
      <c r="F32" s="1"/>
    </row>
    <row r="33" spans="1:6" ht="15.95" customHeight="1" x14ac:dyDescent="0.2">
      <c r="A33" s="26"/>
      <c r="B33" s="1"/>
      <c r="C33" s="1"/>
      <c r="D33" s="19"/>
      <c r="E33" s="1"/>
      <c r="F33" s="1"/>
    </row>
    <row r="34" spans="1:6" ht="15.95" customHeight="1" x14ac:dyDescent="0.2">
      <c r="A34" s="1"/>
      <c r="B34" s="1"/>
      <c r="C34" s="1"/>
      <c r="D34" s="19"/>
      <c r="E34" s="1"/>
      <c r="F34" s="1"/>
    </row>
    <row r="35" spans="1:6" ht="15.95" customHeight="1" x14ac:dyDescent="0.2">
      <c r="A35" s="1"/>
      <c r="B35" s="1"/>
      <c r="C35" s="1"/>
      <c r="D35" s="19"/>
      <c r="E35" s="1"/>
      <c r="F35" s="1"/>
    </row>
    <row r="36" spans="1:6" ht="15.95" customHeight="1" x14ac:dyDescent="0.2">
      <c r="A36" s="1"/>
      <c r="B36" s="1"/>
      <c r="C36" s="1"/>
      <c r="D36" s="19"/>
      <c r="E36" s="1"/>
      <c r="F36" s="1"/>
    </row>
    <row r="37" spans="1:6" ht="15.95" customHeight="1" x14ac:dyDescent="0.2">
      <c r="A37" s="1"/>
      <c r="B37" s="1"/>
      <c r="C37" s="1"/>
      <c r="D37" s="19"/>
      <c r="E37" s="1"/>
      <c r="F37" s="1"/>
    </row>
    <row r="38" spans="1:6" ht="15.95" customHeight="1" x14ac:dyDescent="0.2">
      <c r="A38" s="1"/>
      <c r="B38" s="1"/>
      <c r="C38" s="1"/>
      <c r="D38" s="19"/>
      <c r="E38" s="1"/>
      <c r="F38" s="1"/>
    </row>
    <row r="39" spans="1:6" ht="15.95" customHeight="1" x14ac:dyDescent="0.2">
      <c r="A39" s="1"/>
      <c r="B39" s="1"/>
      <c r="C39" s="1"/>
      <c r="D39" s="19"/>
      <c r="E39" s="1"/>
      <c r="F39" s="1"/>
    </row>
    <row r="40" spans="1:6" ht="15.95" customHeight="1" x14ac:dyDescent="0.2">
      <c r="A40" s="27"/>
      <c r="B40" s="27"/>
      <c r="C40" s="27"/>
      <c r="D40" s="19"/>
    </row>
    <row r="41" spans="1:6" ht="15.95" customHeight="1" x14ac:dyDescent="0.2">
      <c r="A41" s="27"/>
      <c r="B41" s="27"/>
      <c r="C41" s="27"/>
      <c r="D41" s="19"/>
    </row>
    <row r="42" spans="1:6" ht="15.95" customHeight="1" x14ac:dyDescent="0.2">
      <c r="A42" s="27"/>
      <c r="B42" s="27"/>
      <c r="C42" s="27"/>
      <c r="D42" s="19"/>
    </row>
    <row r="43" spans="1:6" ht="15.95" customHeight="1" x14ac:dyDescent="0.2">
      <c r="A43" s="27"/>
      <c r="B43" s="27"/>
      <c r="C43" s="27"/>
      <c r="D43" s="19"/>
    </row>
    <row r="44" spans="1:6" ht="15.95" customHeight="1" x14ac:dyDescent="0.2">
      <c r="A44" s="27"/>
      <c r="B44" s="27"/>
      <c r="C44" s="27"/>
      <c r="D44" s="19"/>
    </row>
    <row r="45" spans="1:6" ht="15.95" customHeight="1" x14ac:dyDescent="0.2">
      <c r="A45" s="27"/>
      <c r="B45" s="27"/>
      <c r="C45" s="27"/>
      <c r="D45" s="19"/>
    </row>
    <row r="46" spans="1:6" ht="15.95" customHeight="1" x14ac:dyDescent="0.2">
      <c r="A46" s="27"/>
      <c r="B46" s="27"/>
      <c r="C46" s="27"/>
      <c r="D46" s="19"/>
    </row>
    <row r="47" spans="1:6" ht="15.95" customHeight="1" x14ac:dyDescent="0.2">
      <c r="A47" s="27"/>
      <c r="B47" s="27"/>
      <c r="C47" s="27"/>
      <c r="D47" s="19"/>
    </row>
    <row r="48" spans="1:6" ht="15.95" customHeight="1" x14ac:dyDescent="0.2">
      <c r="A48" s="27"/>
      <c r="B48" s="27"/>
      <c r="C48" s="27"/>
      <c r="D48" s="19"/>
    </row>
    <row r="49" spans="1:4" ht="15.95" customHeight="1" x14ac:dyDescent="0.2">
      <c r="A49" s="27"/>
      <c r="B49" s="27"/>
      <c r="C49" s="27"/>
      <c r="D49" s="19"/>
    </row>
    <row r="50" spans="1:4" ht="15.95" customHeight="1" x14ac:dyDescent="0.2">
      <c r="A50" s="27"/>
      <c r="B50" s="27"/>
      <c r="C50" s="27"/>
      <c r="D50" s="19"/>
    </row>
    <row r="51" spans="1:4" ht="15.95" customHeight="1" x14ac:dyDescent="0.2">
      <c r="A51" s="27"/>
      <c r="B51" s="27"/>
      <c r="C51" s="27"/>
      <c r="D51" s="19"/>
    </row>
    <row r="52" spans="1:4" x14ac:dyDescent="0.2">
      <c r="A52" s="27"/>
      <c r="B52" s="27"/>
      <c r="C52" s="27"/>
      <c r="D52" s="19"/>
    </row>
    <row r="53" spans="1:4" x14ac:dyDescent="0.2">
      <c r="A53" s="27"/>
      <c r="B53" s="27"/>
      <c r="C53" s="27"/>
      <c r="D53" s="19"/>
    </row>
    <row r="54" spans="1:4" x14ac:dyDescent="0.2">
      <c r="A54" s="27"/>
      <c r="B54" s="27"/>
      <c r="C54" s="27"/>
      <c r="D54" s="19"/>
    </row>
    <row r="55" spans="1:4" x14ac:dyDescent="0.2">
      <c r="A55" s="27"/>
      <c r="B55" s="27"/>
      <c r="C55" s="27"/>
      <c r="D55" s="19"/>
    </row>
    <row r="56" spans="1:4" x14ac:dyDescent="0.2">
      <c r="A56" s="27"/>
      <c r="B56" s="27"/>
      <c r="C56" s="27"/>
      <c r="D56" s="19"/>
    </row>
    <row r="57" spans="1:4" x14ac:dyDescent="0.2">
      <c r="A57" s="27"/>
      <c r="B57" s="27"/>
      <c r="C57" s="27"/>
      <c r="D57" s="19"/>
    </row>
    <row r="58" spans="1:4" x14ac:dyDescent="0.2">
      <c r="A58" s="27"/>
      <c r="B58" s="27"/>
      <c r="C58" s="27"/>
      <c r="D58" s="19"/>
    </row>
    <row r="59" spans="1:4" x14ac:dyDescent="0.2">
      <c r="A59" s="27"/>
      <c r="B59" s="27"/>
      <c r="C59" s="27"/>
      <c r="D59" s="19"/>
    </row>
    <row r="60" spans="1:4" x14ac:dyDescent="0.2">
      <c r="A60" s="27"/>
      <c r="B60" s="27"/>
      <c r="C60" s="27"/>
      <c r="D60" s="19"/>
    </row>
    <row r="61" spans="1:4" x14ac:dyDescent="0.2">
      <c r="A61" s="27"/>
      <c r="B61" s="27"/>
      <c r="C61" s="27"/>
      <c r="D61" s="19"/>
    </row>
    <row r="62" spans="1:4" x14ac:dyDescent="0.2">
      <c r="A62" s="27"/>
      <c r="B62" s="27"/>
      <c r="C62" s="27"/>
      <c r="D62" s="19"/>
    </row>
    <row r="63" spans="1:4" x14ac:dyDescent="0.2">
      <c r="A63" s="27"/>
      <c r="B63" s="27"/>
      <c r="C63" s="27"/>
      <c r="D63" s="19"/>
    </row>
    <row r="64" spans="1:4" x14ac:dyDescent="0.2">
      <c r="A64" s="27"/>
      <c r="B64" s="27"/>
      <c r="C64" s="27"/>
      <c r="D64" s="19"/>
    </row>
    <row r="65" spans="1:14" x14ac:dyDescent="0.2">
      <c r="A65" s="27"/>
      <c r="B65" s="27"/>
      <c r="C65" s="27"/>
      <c r="D65" s="19"/>
    </row>
    <row r="66" spans="1:14" x14ac:dyDescent="0.2">
      <c r="A66" s="27"/>
      <c r="B66" s="27"/>
      <c r="C66" s="27"/>
      <c r="D66" s="19"/>
    </row>
    <row r="67" spans="1:14" x14ac:dyDescent="0.2">
      <c r="A67" s="27"/>
      <c r="B67" s="27"/>
      <c r="C67" s="27"/>
      <c r="D67" s="19"/>
    </row>
    <row r="68" spans="1:14" x14ac:dyDescent="0.2">
      <c r="A68" s="27"/>
      <c r="B68" s="27"/>
      <c r="C68" s="27"/>
      <c r="D68" s="19"/>
    </row>
    <row r="69" spans="1:14" x14ac:dyDescent="0.2">
      <c r="A69" s="1"/>
      <c r="B69" s="1"/>
      <c r="C69" s="1"/>
      <c r="D69" s="19"/>
      <c r="E69" s="1"/>
    </row>
    <row r="70" spans="1:14" x14ac:dyDescent="0.2">
      <c r="A70" s="1"/>
      <c r="B70" s="1"/>
      <c r="C70" s="1"/>
      <c r="D70" s="19"/>
      <c r="E70" s="1"/>
    </row>
    <row r="72" spans="1:14" x14ac:dyDescent="0.2">
      <c r="A72" s="1"/>
      <c r="B72" s="17" t="s">
        <v>23</v>
      </c>
      <c r="C72" s="17" t="s">
        <v>24</v>
      </c>
      <c r="D72" s="17" t="s">
        <v>25</v>
      </c>
      <c r="E72" s="17" t="s">
        <v>26</v>
      </c>
      <c r="F72" s="17" t="s">
        <v>31</v>
      </c>
      <c r="G72" s="17" t="s">
        <v>32</v>
      </c>
      <c r="H72" s="17" t="s">
        <v>33</v>
      </c>
      <c r="I72" s="30" t="s">
        <v>36</v>
      </c>
      <c r="J72" s="30" t="s">
        <v>37</v>
      </c>
      <c r="K72" s="30" t="s">
        <v>45</v>
      </c>
      <c r="L72" s="30" t="s">
        <v>46</v>
      </c>
      <c r="M72" s="30" t="s">
        <v>52</v>
      </c>
    </row>
    <row r="73" spans="1:14" x14ac:dyDescent="0.2">
      <c r="A73" s="1" t="s">
        <v>29</v>
      </c>
      <c r="B73" s="1">
        <v>2600085</v>
      </c>
      <c r="C73" s="1">
        <v>3851248</v>
      </c>
      <c r="D73" s="1">
        <v>3433135</v>
      </c>
      <c r="E73" s="1">
        <v>3372277</v>
      </c>
      <c r="F73" s="1">
        <v>6402590</v>
      </c>
      <c r="G73" s="1">
        <v>3348297</v>
      </c>
      <c r="H73" s="1">
        <v>1905907</v>
      </c>
      <c r="I73" s="1">
        <v>3072960</v>
      </c>
      <c r="J73">
        <f>3043711+114186+210451+244047</f>
        <v>3612395</v>
      </c>
      <c r="K73">
        <v>3874520</v>
      </c>
      <c r="L73">
        <v>3215471</v>
      </c>
      <c r="M73">
        <v>3633163</v>
      </c>
      <c r="N73">
        <f>AVERAGE(F73:L73)</f>
        <v>3633162.8571428573</v>
      </c>
    </row>
    <row r="74" spans="1:14" x14ac:dyDescent="0.2">
      <c r="A74" s="1" t="s">
        <v>59</v>
      </c>
      <c r="B74" s="1">
        <v>2326978</v>
      </c>
      <c r="C74" s="7">
        <v>3375586</v>
      </c>
      <c r="D74" s="1">
        <v>2299953</v>
      </c>
      <c r="E74" s="1">
        <v>2138953</v>
      </c>
      <c r="F74" s="1">
        <v>5780635</v>
      </c>
      <c r="G74" s="1">
        <v>5481993</v>
      </c>
      <c r="H74" s="1">
        <v>4131630</v>
      </c>
      <c r="I74" s="1">
        <v>5042156</v>
      </c>
      <c r="J74">
        <f>2827444+1174804+204063+99514</f>
        <v>4305825</v>
      </c>
      <c r="K74">
        <v>5787411</v>
      </c>
      <c r="L74">
        <v>5184578</v>
      </c>
      <c r="M74">
        <v>5102033</v>
      </c>
      <c r="N74">
        <f>AVERAGE(F74:L74)</f>
        <v>5102032.5714285718</v>
      </c>
    </row>
    <row r="75" spans="1:14" x14ac:dyDescent="0.2">
      <c r="A75" s="1" t="s">
        <v>60</v>
      </c>
      <c r="B75" s="1">
        <v>1662479</v>
      </c>
      <c r="C75" s="7">
        <v>2440524</v>
      </c>
      <c r="D75" s="1">
        <v>2070776</v>
      </c>
      <c r="E75" s="1">
        <v>3003305</v>
      </c>
      <c r="F75" s="1">
        <v>3417913</v>
      </c>
      <c r="G75" s="1">
        <v>3518946</v>
      </c>
      <c r="H75" s="1">
        <v>2987837</v>
      </c>
      <c r="I75" s="1">
        <v>6133855</v>
      </c>
      <c r="J75">
        <f>2252627+232+211289+331937</f>
        <v>2796085</v>
      </c>
      <c r="K75">
        <v>6308630</v>
      </c>
      <c r="L75">
        <v>5328839</v>
      </c>
      <c r="M75">
        <f>1272912+3039+3025059</f>
        <v>4301010</v>
      </c>
      <c r="N75">
        <f>AVERAGE(F75:L75)</f>
        <v>4356015</v>
      </c>
    </row>
    <row r="76" spans="1:14" x14ac:dyDescent="0.2">
      <c r="A76" s="1" t="s">
        <v>61</v>
      </c>
      <c r="B76" s="1">
        <v>2221072</v>
      </c>
      <c r="C76" s="1">
        <v>3989207</v>
      </c>
      <c r="D76" s="8">
        <v>2239698</v>
      </c>
      <c r="E76" s="1">
        <v>1984906</v>
      </c>
      <c r="F76" s="1">
        <v>3905041</v>
      </c>
      <c r="G76" s="1">
        <v>3877700</v>
      </c>
      <c r="H76" s="1">
        <v>4845509</v>
      </c>
      <c r="I76" s="1">
        <v>5641536</v>
      </c>
      <c r="J76">
        <v>5893019</v>
      </c>
      <c r="K76">
        <f>7390864-1665000</f>
        <v>5725864</v>
      </c>
      <c r="L76">
        <v>5179435</v>
      </c>
      <c r="M76">
        <v>6499749</v>
      </c>
    </row>
    <row r="77" spans="1:14" x14ac:dyDescent="0.2">
      <c r="A77" s="1" t="s">
        <v>62</v>
      </c>
      <c r="B77" s="1">
        <v>3257196</v>
      </c>
      <c r="C77" s="1">
        <v>5089560</v>
      </c>
      <c r="D77" s="1">
        <v>3863651</v>
      </c>
      <c r="E77" s="1">
        <v>2989002</v>
      </c>
      <c r="F77" s="1">
        <v>4730504</v>
      </c>
      <c r="G77" s="1">
        <v>3946612</v>
      </c>
      <c r="H77" s="1">
        <v>4139215</v>
      </c>
      <c r="I77" s="1">
        <v>3624193</v>
      </c>
      <c r="J77">
        <v>3777692</v>
      </c>
      <c r="K77">
        <v>4370650</v>
      </c>
      <c r="L77">
        <v>3645822</v>
      </c>
      <c r="M77">
        <f>833912+8655+5335622</f>
        <v>6178189</v>
      </c>
    </row>
    <row r="78" spans="1:14" x14ac:dyDescent="0.2">
      <c r="A78" s="1" t="s">
        <v>63</v>
      </c>
      <c r="B78" s="1">
        <v>3118259</v>
      </c>
      <c r="C78" s="1">
        <v>4761326</v>
      </c>
      <c r="D78" s="1">
        <v>4174070</v>
      </c>
      <c r="E78" s="1">
        <v>3053459</v>
      </c>
      <c r="F78" s="1">
        <v>3430868</v>
      </c>
      <c r="G78" s="1">
        <v>2978849</v>
      </c>
      <c r="H78" s="1">
        <v>2610820</v>
      </c>
      <c r="I78" s="1">
        <v>3419682</v>
      </c>
      <c r="J78">
        <v>3502007</v>
      </c>
      <c r="K78">
        <v>4791457</v>
      </c>
      <c r="L78">
        <f>1177955+2974378</f>
        <v>4152333</v>
      </c>
      <c r="M78">
        <v>6499934</v>
      </c>
    </row>
    <row r="79" spans="1:14" x14ac:dyDescent="0.2">
      <c r="A79" s="1" t="s">
        <v>64</v>
      </c>
      <c r="B79" s="1">
        <v>4073832</v>
      </c>
      <c r="C79" s="7">
        <v>5065667</v>
      </c>
      <c r="D79" s="1">
        <v>3104142</v>
      </c>
      <c r="E79" s="1">
        <v>2903067</v>
      </c>
      <c r="F79" s="1">
        <v>2330882</v>
      </c>
      <c r="G79" s="1">
        <v>2387399</v>
      </c>
      <c r="H79" s="1">
        <v>2356874</v>
      </c>
      <c r="I79" s="1">
        <v>4165245</v>
      </c>
      <c r="J79">
        <v>2356845</v>
      </c>
      <c r="K79">
        <v>4286845</v>
      </c>
      <c r="L79">
        <v>4258367</v>
      </c>
      <c r="M79">
        <v>5354548</v>
      </c>
    </row>
    <row r="80" spans="1:14" x14ac:dyDescent="0.2">
      <c r="A80" s="1" t="s">
        <v>65</v>
      </c>
      <c r="B80" s="1">
        <v>5448694</v>
      </c>
      <c r="C80" s="28">
        <v>5693403</v>
      </c>
      <c r="D80" s="1">
        <v>4015321</v>
      </c>
      <c r="E80" s="1">
        <v>3229969</v>
      </c>
      <c r="F80" s="1">
        <v>2845608</v>
      </c>
      <c r="G80" s="1">
        <v>2184285</v>
      </c>
      <c r="H80" s="1">
        <v>2983395</v>
      </c>
      <c r="I80" s="1">
        <v>4501304</v>
      </c>
      <c r="J80">
        <v>2093378</v>
      </c>
      <c r="K80">
        <v>4892044</v>
      </c>
      <c r="L80">
        <v>4817490</v>
      </c>
      <c r="M80">
        <f>1087375+834+4818463</f>
        <v>5906672</v>
      </c>
    </row>
    <row r="81" spans="1:14" x14ac:dyDescent="0.2">
      <c r="A81" s="1" t="s">
        <v>66</v>
      </c>
      <c r="B81" s="29">
        <v>5724440</v>
      </c>
      <c r="C81" s="1">
        <v>5426311</v>
      </c>
      <c r="D81" s="1">
        <v>4675025</v>
      </c>
      <c r="E81" s="1">
        <v>3850139</v>
      </c>
      <c r="F81" s="1">
        <v>2929591</v>
      </c>
      <c r="G81" s="1">
        <v>1327670</v>
      </c>
      <c r="H81" s="1">
        <v>3332468</v>
      </c>
      <c r="I81" s="1">
        <v>3715549</v>
      </c>
      <c r="J81">
        <v>2251487</v>
      </c>
      <c r="K81">
        <v>4023023</v>
      </c>
      <c r="L81">
        <f>1085993+2168675</f>
        <v>3254668</v>
      </c>
      <c r="M81">
        <v>0</v>
      </c>
    </row>
    <row r="82" spans="1:14" x14ac:dyDescent="0.2">
      <c r="A82" s="1" t="s">
        <v>67</v>
      </c>
      <c r="B82" s="1">
        <v>5069124</v>
      </c>
      <c r="C82" s="1">
        <v>5316512</v>
      </c>
      <c r="D82" s="1">
        <f>2256+37+959703+2141694</f>
        <v>3103690</v>
      </c>
      <c r="E82" s="1">
        <v>5955785</v>
      </c>
      <c r="F82" s="1">
        <v>1991443</v>
      </c>
      <c r="G82" s="1">
        <v>1240350</v>
      </c>
      <c r="H82" s="1">
        <v>3529417</v>
      </c>
      <c r="I82" s="1">
        <v>4132554</v>
      </c>
      <c r="J82">
        <v>2433054</v>
      </c>
      <c r="K82">
        <v>3296868</v>
      </c>
      <c r="L82">
        <v>4360769</v>
      </c>
      <c r="M82">
        <v>0</v>
      </c>
    </row>
    <row r="83" spans="1:14" x14ac:dyDescent="0.2">
      <c r="A83" s="1" t="s">
        <v>27</v>
      </c>
      <c r="B83" s="1">
        <v>4989779</v>
      </c>
      <c r="C83" s="7">
        <v>5559679</v>
      </c>
      <c r="D83" s="1">
        <v>3662822</v>
      </c>
      <c r="E83" s="1">
        <v>5296600</v>
      </c>
      <c r="F83" s="1">
        <v>2667921</v>
      </c>
      <c r="G83" s="1">
        <v>859742</v>
      </c>
      <c r="H83" s="1">
        <v>3733682</v>
      </c>
      <c r="I83" s="1">
        <v>3807757</v>
      </c>
      <c r="J83">
        <v>2935624</v>
      </c>
      <c r="K83">
        <f>+J83+1000000</f>
        <v>3935624</v>
      </c>
      <c r="L83">
        <v>4821406</v>
      </c>
      <c r="M83">
        <v>0</v>
      </c>
    </row>
    <row r="84" spans="1:14" x14ac:dyDescent="0.2">
      <c r="A84" s="1" t="s">
        <v>28</v>
      </c>
      <c r="B84" s="1">
        <v>4015875</v>
      </c>
      <c r="C84" s="1">
        <v>4675744</v>
      </c>
      <c r="D84" s="1">
        <v>4827366</v>
      </c>
      <c r="E84" s="1">
        <v>6352649</v>
      </c>
      <c r="F84" s="1">
        <v>3237910</v>
      </c>
      <c r="G84" s="1">
        <v>676697</v>
      </c>
      <c r="H84" s="1">
        <v>2126602</v>
      </c>
      <c r="I84" s="1">
        <f>3037708+12+290003+990211</f>
        <v>4317934</v>
      </c>
      <c r="J84">
        <v>2722635</v>
      </c>
      <c r="K84">
        <f>+J84+1000000</f>
        <v>3722635</v>
      </c>
      <c r="L84">
        <v>3200335</v>
      </c>
      <c r="M84">
        <v>0</v>
      </c>
    </row>
    <row r="85" spans="1:14" x14ac:dyDescent="0.2">
      <c r="A85" s="1" t="s">
        <v>30</v>
      </c>
      <c r="B85" s="1">
        <f t="shared" ref="B85:J85" si="0">SUM(B73:B84)/12</f>
        <v>3708984.4166666665</v>
      </c>
      <c r="C85" s="1">
        <f t="shared" si="0"/>
        <v>4603730.583333333</v>
      </c>
      <c r="D85" s="1">
        <f t="shared" si="0"/>
        <v>3455804.0833333335</v>
      </c>
      <c r="E85" s="1">
        <f t="shared" si="0"/>
        <v>3677509.25</v>
      </c>
      <c r="F85" s="1">
        <f t="shared" si="0"/>
        <v>3639242.1666666665</v>
      </c>
      <c r="G85" s="1">
        <f t="shared" si="0"/>
        <v>2652378.3333333335</v>
      </c>
      <c r="H85" s="1">
        <f t="shared" si="0"/>
        <v>3223613</v>
      </c>
      <c r="I85" s="1">
        <f t="shared" si="0"/>
        <v>4297893.75</v>
      </c>
      <c r="J85" s="1">
        <f t="shared" si="0"/>
        <v>3223337.1666666665</v>
      </c>
      <c r="K85">
        <f>+J85+1000000</f>
        <v>4223337.166666666</v>
      </c>
      <c r="L85">
        <f>AVERAGE(L73:L84)</f>
        <v>4284959.416666667</v>
      </c>
      <c r="M85">
        <v>0</v>
      </c>
    </row>
    <row r="86" spans="1:14" x14ac:dyDescent="0.2">
      <c r="A86" s="1"/>
      <c r="B86" s="1" t="s">
        <v>1</v>
      </c>
      <c r="C86" s="1"/>
      <c r="D86" s="19">
        <v>5.2000000000000005E-2</v>
      </c>
      <c r="E86" s="19">
        <v>5.2999999999999999E-2</v>
      </c>
      <c r="F86" s="19">
        <v>4.8000000000000001E-2</v>
      </c>
      <c r="G86" s="19">
        <v>0.05</v>
      </c>
      <c r="H86" s="19">
        <v>0.05</v>
      </c>
      <c r="I86" s="19">
        <v>2.5000000000000001E-2</v>
      </c>
      <c r="J86" s="19">
        <v>0.03</v>
      </c>
      <c r="K86" s="19">
        <v>0.02</v>
      </c>
      <c r="L86" s="19">
        <v>0.02</v>
      </c>
      <c r="M86" s="19">
        <v>0.02</v>
      </c>
    </row>
    <row r="87" spans="1:14" x14ac:dyDescent="0.2">
      <c r="A87" s="1"/>
      <c r="B87" s="1"/>
      <c r="C87" s="1"/>
      <c r="D87" s="1">
        <f t="shared" ref="D87:M87" si="1">D85*D86</f>
        <v>179701.81233333336</v>
      </c>
      <c r="E87" s="1">
        <f t="shared" si="1"/>
        <v>194907.99025</v>
      </c>
      <c r="F87" s="1">
        <f t="shared" si="1"/>
        <v>174683.62400000001</v>
      </c>
      <c r="G87" s="1">
        <f t="shared" si="1"/>
        <v>132618.91666666669</v>
      </c>
      <c r="H87" s="1">
        <f t="shared" si="1"/>
        <v>161180.65000000002</v>
      </c>
      <c r="I87" s="1">
        <f t="shared" si="1"/>
        <v>107447.34375</v>
      </c>
      <c r="J87" s="1">
        <f t="shared" si="1"/>
        <v>96700.114999999991</v>
      </c>
      <c r="K87" s="1">
        <f t="shared" si="1"/>
        <v>84466.743333333317</v>
      </c>
      <c r="L87" s="1">
        <f t="shared" si="1"/>
        <v>85699.188333333339</v>
      </c>
      <c r="M87" s="1">
        <f t="shared" si="1"/>
        <v>0</v>
      </c>
    </row>
    <row r="89" spans="1:14" x14ac:dyDescent="0.2">
      <c r="H89">
        <v>215000</v>
      </c>
    </row>
    <row r="90" spans="1:14" x14ac:dyDescent="0.2">
      <c r="A90" t="s">
        <v>53</v>
      </c>
      <c r="B90" t="s">
        <v>54</v>
      </c>
    </row>
    <row r="91" spans="1:14" x14ac:dyDescent="0.2">
      <c r="B91" s="39" t="s">
        <v>55</v>
      </c>
      <c r="C91" s="39" t="s">
        <v>56</v>
      </c>
      <c r="D91" s="39" t="s">
        <v>55</v>
      </c>
      <c r="E91" s="39" t="s">
        <v>56</v>
      </c>
      <c r="F91" s="39" t="s">
        <v>55</v>
      </c>
      <c r="G91" s="39" t="s">
        <v>56</v>
      </c>
    </row>
    <row r="92" spans="1:14" x14ac:dyDescent="0.2">
      <c r="A92" s="1"/>
      <c r="B92" s="30" t="s">
        <v>52</v>
      </c>
      <c r="C92" s="30" t="s">
        <v>52</v>
      </c>
      <c r="D92" s="30" t="s">
        <v>57</v>
      </c>
      <c r="E92" s="30" t="s">
        <v>57</v>
      </c>
      <c r="F92" s="30" t="s">
        <v>58</v>
      </c>
      <c r="G92" s="30" t="s">
        <v>58</v>
      </c>
      <c r="H92" s="17" t="s">
        <v>33</v>
      </c>
      <c r="I92" s="30" t="s">
        <v>36</v>
      </c>
      <c r="J92" s="30" t="s">
        <v>37</v>
      </c>
      <c r="K92" s="30" t="s">
        <v>45</v>
      </c>
      <c r="L92" s="30" t="s">
        <v>46</v>
      </c>
      <c r="M92" s="30" t="s">
        <v>52</v>
      </c>
    </row>
    <row r="93" spans="1:14" x14ac:dyDescent="0.2">
      <c r="A93" s="1" t="s">
        <v>29</v>
      </c>
      <c r="B93" s="42">
        <v>3.2199999999999999E-2</v>
      </c>
      <c r="C93" s="42">
        <v>2.8799999999999999E-2</v>
      </c>
      <c r="D93" s="42"/>
      <c r="E93" s="42"/>
      <c r="F93" s="42"/>
      <c r="G93" s="42"/>
      <c r="H93" s="40"/>
      <c r="I93" s="40"/>
      <c r="J93" s="41"/>
      <c r="K93" s="37"/>
      <c r="L93" s="37"/>
      <c r="M93">
        <v>3633163</v>
      </c>
      <c r="N93" t="e">
        <f>AVERAGE(F93:L93)</f>
        <v>#DIV/0!</v>
      </c>
    </row>
    <row r="94" spans="1:14" x14ac:dyDescent="0.2">
      <c r="A94" s="1" t="s">
        <v>59</v>
      </c>
      <c r="B94" s="42">
        <v>3.44E-2</v>
      </c>
      <c r="C94" s="42">
        <v>3.2300000000000002E-2</v>
      </c>
      <c r="D94" s="42"/>
      <c r="E94" s="42"/>
      <c r="F94" s="42"/>
      <c r="G94" s="42"/>
      <c r="H94" s="40"/>
      <c r="I94" s="40"/>
      <c r="J94" s="41"/>
      <c r="K94" s="37"/>
      <c r="L94" s="37"/>
      <c r="M94">
        <v>5102033</v>
      </c>
      <c r="N94" t="e">
        <f>AVERAGE(F94:L94)</f>
        <v>#DIV/0!</v>
      </c>
    </row>
    <row r="95" spans="1:14" x14ac:dyDescent="0.2">
      <c r="A95" s="1" t="s">
        <v>60</v>
      </c>
      <c r="B95" s="42">
        <v>3.4200000000000001E-2</v>
      </c>
      <c r="C95" s="42">
        <v>3.4599999999999999E-2</v>
      </c>
      <c r="D95" s="42"/>
      <c r="E95" s="42"/>
      <c r="F95" s="42"/>
      <c r="G95" s="42"/>
      <c r="H95" s="40"/>
      <c r="I95" s="40"/>
      <c r="J95" s="41"/>
      <c r="K95" s="37"/>
      <c r="L95" s="37"/>
      <c r="M95">
        <f>1272912+3039+3025059</f>
        <v>4301010</v>
      </c>
      <c r="N95" t="e">
        <f>AVERAGE(F95:L95)</f>
        <v>#DIV/0!</v>
      </c>
    </row>
    <row r="96" spans="1:14" x14ac:dyDescent="0.2">
      <c r="A96" s="1" t="s">
        <v>61</v>
      </c>
      <c r="B96" s="42">
        <v>3.7100000000000001E-2</v>
      </c>
      <c r="C96" s="42">
        <v>3.5799999999999998E-2</v>
      </c>
      <c r="D96" s="42"/>
      <c r="E96" s="42"/>
      <c r="F96" s="42"/>
      <c r="G96" s="42"/>
      <c r="H96" s="40"/>
      <c r="I96" s="40"/>
      <c r="J96" s="41"/>
      <c r="K96" s="37"/>
      <c r="L96" s="37"/>
      <c r="M96">
        <v>6499749</v>
      </c>
    </row>
    <row r="97" spans="1:13" x14ac:dyDescent="0.2">
      <c r="A97" s="1" t="s">
        <v>62</v>
      </c>
      <c r="B97" s="42">
        <v>3.8800000000000001E-2</v>
      </c>
      <c r="C97" s="42">
        <v>3.78E-2</v>
      </c>
      <c r="D97" s="42"/>
      <c r="E97" s="42"/>
      <c r="F97" s="42"/>
      <c r="G97" s="42"/>
      <c r="H97" s="40"/>
      <c r="I97" s="40"/>
      <c r="J97" s="41"/>
      <c r="K97" s="37"/>
      <c r="L97" s="37"/>
      <c r="M97">
        <f>833912+8655+5335622</f>
        <v>6178189</v>
      </c>
    </row>
    <row r="98" spans="1:13" x14ac:dyDescent="0.2">
      <c r="A98" s="1" t="s">
        <v>63</v>
      </c>
      <c r="B98" s="42">
        <v>3.8899999999999997E-2</v>
      </c>
      <c r="C98" s="42">
        <v>3.9899999999999998E-2</v>
      </c>
      <c r="D98" s="42"/>
      <c r="E98" s="42"/>
      <c r="F98" s="42"/>
      <c r="G98" s="42"/>
      <c r="H98" s="40"/>
      <c r="I98" s="40"/>
      <c r="J98" s="41"/>
      <c r="K98" s="37"/>
      <c r="L98" s="37"/>
      <c r="M98">
        <v>6499934</v>
      </c>
    </row>
    <row r="99" spans="1:13" x14ac:dyDescent="0.2">
      <c r="A99" s="1" t="s">
        <v>64</v>
      </c>
      <c r="B99" s="42">
        <v>4.24E-2</v>
      </c>
      <c r="C99" s="42">
        <v>4.1399999999999999E-2</v>
      </c>
      <c r="D99" s="42"/>
      <c r="E99" s="42"/>
      <c r="F99" s="42"/>
      <c r="G99" s="42"/>
      <c r="H99" s="40"/>
      <c r="I99" s="40"/>
      <c r="J99" s="41"/>
      <c r="K99" s="37"/>
      <c r="L99" s="37"/>
      <c r="M99">
        <v>0</v>
      </c>
    </row>
    <row r="100" spans="1:13" x14ac:dyDescent="0.2">
      <c r="A100" s="1" t="s">
        <v>65</v>
      </c>
      <c r="B100" s="42">
        <v>4.4299999999999999E-2</v>
      </c>
      <c r="C100" s="42">
        <v>4.2599999999999999E-2</v>
      </c>
      <c r="D100" s="42"/>
      <c r="E100" s="42"/>
      <c r="F100" s="42"/>
      <c r="G100" s="42"/>
      <c r="H100" s="40"/>
      <c r="I100" s="40"/>
      <c r="J100" s="41"/>
      <c r="K100" s="37"/>
      <c r="L100" s="37"/>
      <c r="M100">
        <v>0</v>
      </c>
    </row>
    <row r="101" spans="1:13" x14ac:dyDescent="0.2">
      <c r="A101" s="1" t="s">
        <v>66</v>
      </c>
      <c r="B101" s="42"/>
      <c r="C101" s="42"/>
      <c r="D101" s="42"/>
      <c r="E101" s="42"/>
      <c r="F101" s="42"/>
      <c r="G101" s="42"/>
      <c r="H101" s="40"/>
      <c r="I101" s="40"/>
      <c r="J101" s="41"/>
      <c r="K101" s="37"/>
      <c r="L101" s="37"/>
      <c r="M101">
        <v>0</v>
      </c>
    </row>
    <row r="102" spans="1:13" x14ac:dyDescent="0.2">
      <c r="A102" s="1" t="s">
        <v>67</v>
      </c>
      <c r="B102" s="42"/>
      <c r="C102" s="42"/>
      <c r="D102" s="42"/>
      <c r="E102" s="42"/>
      <c r="F102" s="42"/>
      <c r="G102" s="42"/>
      <c r="H102" s="40"/>
      <c r="I102" s="40"/>
      <c r="J102" s="41"/>
      <c r="K102" s="37"/>
      <c r="L102" s="37"/>
      <c r="M102">
        <v>0</v>
      </c>
    </row>
    <row r="103" spans="1:13" x14ac:dyDescent="0.2">
      <c r="A103" s="1" t="s">
        <v>27</v>
      </c>
      <c r="B103" s="42"/>
      <c r="C103" s="42"/>
      <c r="D103" s="42"/>
      <c r="E103" s="42"/>
      <c r="F103" s="42"/>
      <c r="G103" s="42"/>
      <c r="H103" s="40"/>
      <c r="I103" s="40"/>
      <c r="J103" s="41"/>
      <c r="K103" s="37"/>
      <c r="L103" s="37"/>
      <c r="M103">
        <v>0</v>
      </c>
    </row>
    <row r="104" spans="1:13" x14ac:dyDescent="0.2">
      <c r="A104" s="1" t="s">
        <v>28</v>
      </c>
      <c r="B104" s="42"/>
      <c r="C104" s="42"/>
      <c r="D104" s="42"/>
      <c r="E104" s="42"/>
      <c r="F104" s="42"/>
      <c r="G104" s="42"/>
      <c r="H104" s="40"/>
      <c r="I104" s="40"/>
      <c r="J104" s="41"/>
      <c r="K104" s="37"/>
      <c r="L104" s="37"/>
      <c r="M104">
        <v>0</v>
      </c>
    </row>
    <row r="105" spans="1:13" x14ac:dyDescent="0.2">
      <c r="A105" s="1" t="s">
        <v>30</v>
      </c>
      <c r="B105" s="42"/>
      <c r="C105" s="42"/>
      <c r="D105" s="42"/>
      <c r="E105" s="42"/>
      <c r="F105" s="42"/>
      <c r="G105" s="42"/>
      <c r="H105" s="40"/>
      <c r="I105" s="40"/>
      <c r="J105" s="40"/>
      <c r="K105" s="37"/>
      <c r="L105" s="37"/>
      <c r="M105">
        <v>0</v>
      </c>
    </row>
    <row r="106" spans="1:13" x14ac:dyDescent="0.2">
      <c r="A106" s="1"/>
      <c r="B106" s="40"/>
      <c r="C106" s="40"/>
      <c r="D106" s="40"/>
      <c r="E106" s="40"/>
      <c r="F106" s="40"/>
      <c r="G106" s="40"/>
      <c r="H106" s="40"/>
      <c r="I106" s="40"/>
      <c r="J106" s="40"/>
      <c r="K106" s="38"/>
      <c r="L106" s="38"/>
      <c r="M106" s="19">
        <v>0.02</v>
      </c>
    </row>
    <row r="107" spans="1:13" x14ac:dyDescent="0.2">
      <c r="A107" s="1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1">
        <f>M105*M106</f>
        <v>0</v>
      </c>
    </row>
  </sheetData>
  <phoneticPr fontId="6" type="noConversion"/>
  <pageMargins left="0.75" right="0.5" top="0.25" bottom="0.25" header="0.5" footer="0.3"/>
  <pageSetup scale="68" orientation="portrait" horizontalDpi="4294967292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_1</vt:lpstr>
      <vt:lpstr>A!Print_Area</vt:lpstr>
      <vt:lpstr>A!Print_Titles</vt:lpstr>
    </vt:vector>
  </TitlesOfParts>
  <Company>SLCS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Pat Korloch</cp:lastModifiedBy>
  <cp:lastPrinted>2006-03-15T20:04:03Z</cp:lastPrinted>
  <dcterms:created xsi:type="dcterms:W3CDTF">1999-04-13T13:09:06Z</dcterms:created>
  <dcterms:modified xsi:type="dcterms:W3CDTF">2014-03-24T16:08:14Z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710503695</vt:i4>
  </property>
  <property fmtid="{D5CDD505-2E9C-101B-9397-08002B2CF9AE}" pid="3" name="_EmailSubject">
    <vt:lpwstr>Additional files to post</vt:lpwstr>
  </property>
  <property fmtid="{D5CDD505-2E9C-101B-9397-08002B2CF9AE}" pid="4" name="_AuthorEmail">
    <vt:lpwstr>dmartell@msbo.org</vt:lpwstr>
  </property>
  <property fmtid="{D5CDD505-2E9C-101B-9397-08002B2CF9AE}" pid="5" name="_AuthorEmailDisplayName">
    <vt:lpwstr>David Martell</vt:lpwstr>
  </property>
  <property fmtid="{D5CDD505-2E9C-101B-9397-08002B2CF9AE}" pid="6" name="_ReviewingToolsShownOnce">
    <vt:lpwstr/>
  </property>
</Properties>
</file>